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2435" activeTab="2"/>
  </bookViews>
  <sheets>
    <sheet name="Приложение 1" sheetId="1" r:id="rId1"/>
    <sheet name="Приложение 2 " sheetId="9" r:id="rId2"/>
    <sheet name="Приложение 3 " sheetId="13" r:id="rId3"/>
    <sheet name="Приложение 4" sheetId="12" r:id="rId4"/>
  </sheets>
  <definedNames>
    <definedName name="_xlnm.Print_Area" localSheetId="3">'Приложение 4'!$A$1:$H$20</definedName>
  </definedNames>
  <calcPr calcId="124519"/>
</workbook>
</file>

<file path=xl/calcChain.xml><?xml version="1.0" encoding="utf-8"?>
<calcChain xmlns="http://schemas.openxmlformats.org/spreadsheetml/2006/main">
  <c r="D6" i="9"/>
  <c r="G26" l="1"/>
  <c r="H26"/>
  <c r="I26"/>
  <c r="F26"/>
  <c r="E19" i="13" l="1"/>
  <c r="F19"/>
  <c r="G19"/>
  <c r="H19"/>
  <c r="I19"/>
  <c r="J19"/>
  <c r="D5" i="1" l="1"/>
  <c r="E5" s="1"/>
  <c r="F5" s="1"/>
  <c r="G5" s="1"/>
  <c r="H5" s="1"/>
  <c r="B14" l="1"/>
  <c r="H13"/>
  <c r="G13"/>
  <c r="F13"/>
  <c r="E13"/>
  <c r="D13"/>
  <c r="C13"/>
  <c r="B13"/>
  <c r="C6"/>
  <c r="C10" i="13"/>
  <c r="F15" i="9" l="1"/>
  <c r="D9"/>
  <c r="E9"/>
  <c r="F9"/>
  <c r="G9"/>
  <c r="H9"/>
  <c r="I9"/>
  <c r="C9"/>
  <c r="E25"/>
  <c r="F25"/>
  <c r="G25"/>
  <c r="H25"/>
  <c r="I25"/>
  <c r="D25"/>
  <c r="D10" i="13"/>
  <c r="E10"/>
  <c r="F10"/>
  <c r="G10"/>
  <c r="H10"/>
  <c r="I10"/>
  <c r="J10"/>
  <c r="D13" l="1"/>
  <c r="C13"/>
  <c r="D11"/>
  <c r="C11"/>
  <c r="B10"/>
  <c r="B11" s="1"/>
  <c r="D9"/>
  <c r="C9"/>
  <c r="B9"/>
  <c r="D7"/>
  <c r="C7"/>
  <c r="B7"/>
  <c r="F8" i="12"/>
  <c r="E8"/>
  <c r="E6" s="1"/>
  <c r="E20" s="1"/>
  <c r="C8"/>
  <c r="C6" s="1"/>
  <c r="C20" s="1"/>
  <c r="D8"/>
  <c r="D6" s="1"/>
  <c r="D20" s="1"/>
  <c r="H8"/>
  <c r="G8"/>
  <c r="G6" s="1"/>
  <c r="B8"/>
  <c r="B6" s="1"/>
  <c r="B18" s="1"/>
  <c r="F6" l="1"/>
  <c r="F20" s="1"/>
  <c r="H6"/>
  <c r="B9"/>
  <c r="E9"/>
  <c r="E18"/>
  <c r="D18"/>
  <c r="D9"/>
  <c r="C9"/>
  <c r="C18"/>
  <c r="C7"/>
  <c r="E7"/>
  <c r="D7"/>
  <c r="F18" l="1"/>
  <c r="F9"/>
  <c r="F7"/>
  <c r="H9"/>
  <c r="H20"/>
  <c r="G18"/>
  <c r="G20"/>
  <c r="H18"/>
  <c r="G9"/>
  <c r="G7"/>
  <c r="H7"/>
  <c r="I27" i="9"/>
  <c r="H27"/>
  <c r="G27"/>
  <c r="I7"/>
  <c r="H7"/>
  <c r="G7"/>
  <c r="F7"/>
  <c r="E7"/>
  <c r="C7"/>
  <c r="C6"/>
  <c r="C28" s="1"/>
  <c r="D16" l="1"/>
  <c r="F8"/>
  <c r="H8"/>
  <c r="D7"/>
  <c r="E8" s="1"/>
  <c r="F27"/>
  <c r="E27"/>
  <c r="G8"/>
  <c r="I8"/>
  <c r="D27"/>
  <c r="D8" l="1"/>
  <c r="D28"/>
  <c r="E16"/>
  <c r="E6"/>
  <c r="E28" s="1"/>
  <c r="G15"/>
  <c r="F16" l="1"/>
  <c r="F6"/>
  <c r="F28" s="1"/>
  <c r="H15"/>
  <c r="I15" l="1"/>
  <c r="G16"/>
  <c r="G6"/>
  <c r="G28" s="1"/>
  <c r="H16" l="1"/>
  <c r="H6"/>
  <c r="H28" s="1"/>
  <c r="I16" l="1"/>
  <c r="I6"/>
  <c r="I28" s="1"/>
  <c r="J9" i="13" l="1"/>
  <c r="J7"/>
  <c r="J13"/>
  <c r="J11"/>
  <c r="H13"/>
  <c r="H11"/>
  <c r="H9"/>
  <c r="H7"/>
  <c r="F9"/>
  <c r="F7"/>
  <c r="F13"/>
  <c r="F11"/>
  <c r="I7"/>
  <c r="I9"/>
  <c r="I13"/>
  <c r="I11"/>
  <c r="G13"/>
  <c r="G11"/>
  <c r="G7"/>
  <c r="G9"/>
  <c r="E7"/>
  <c r="E11"/>
  <c r="E13"/>
  <c r="E9"/>
</calcChain>
</file>

<file path=xl/sharedStrings.xml><?xml version="1.0" encoding="utf-8"?>
<sst xmlns="http://schemas.openxmlformats.org/spreadsheetml/2006/main" count="119" uniqueCount="74">
  <si>
    <t>Показатель</t>
  </si>
  <si>
    <t>Реальные располагаемые денежные доходы населения, в % к предыдущему году</t>
  </si>
  <si>
    <t>Численность населения (среднегодовая), тыс. человек</t>
  </si>
  <si>
    <t>в том числе:</t>
  </si>
  <si>
    <t>младше трудоспособного возраста</t>
  </si>
  <si>
    <t>в трудоспособном возрасте</t>
  </si>
  <si>
    <t>старше трудоспособного возраста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</si>
  <si>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</si>
  <si>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</si>
  <si>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</si>
  <si>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</si>
  <si>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</si>
  <si>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</si>
  <si>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</si>
  <si>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Доходы</t>
  </si>
  <si>
    <t>Налог на доходы физических лиц</t>
  </si>
  <si>
    <t xml:space="preserve">Акцизы 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</si>
  <si>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</si>
  <si>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</si>
  <si>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</si>
  <si>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</si>
  <si>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</si>
  <si>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</si>
  <si>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</si>
  <si>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 xml:space="preserve">Доходы, всего                 </t>
  </si>
  <si>
    <t xml:space="preserve">Расходы                       </t>
  </si>
  <si>
    <t xml:space="preserve">Дефицит/профицит              </t>
  </si>
  <si>
    <t>2014 год</t>
  </si>
  <si>
    <t>2015 год</t>
  </si>
  <si>
    <t>Расходы всего</t>
  </si>
  <si>
    <t>1. Программные расходы, всего</t>
  </si>
  <si>
    <t>Удельный вес (%)</t>
  </si>
  <si>
    <t>2. Непрограммные расходы, всего</t>
  </si>
  <si>
    <t>Индекс потребительских цен (за период с начала года), в % к предыдущему году</t>
  </si>
  <si>
    <t>тыс. руб.</t>
  </si>
  <si>
    <t>3. Условно утвержденные расходы</t>
  </si>
  <si>
    <t>Объем инвестиций в основной капитал, млрд. руб.</t>
  </si>
  <si>
    <t>2015 год (факт)</t>
  </si>
  <si>
    <t>Иные межбюджетные трансферты</t>
  </si>
  <si>
    <t>1. Собственные доходы</t>
  </si>
  <si>
    <t>1.1. Налоговые доходы</t>
  </si>
  <si>
    <t>1.2. Неналоговые доходы</t>
  </si>
  <si>
    <t xml:space="preserve">2. Безвозмездные поступления  </t>
  </si>
  <si>
    <t>% к предыдущему году</t>
  </si>
  <si>
    <t>тыс.руб.</t>
  </si>
  <si>
    <t>Приложение 1</t>
  </si>
  <si>
    <t>Приложение 2</t>
  </si>
  <si>
    <t>Приложение 3</t>
  </si>
  <si>
    <t>Приложение 4</t>
  </si>
  <si>
    <t>Налоги на имущество</t>
  </si>
  <si>
    <t>Прочие налоговые доходы</t>
  </si>
  <si>
    <t>млн. руб.</t>
  </si>
  <si>
    <t>Оборот организаций, млн.рублей</t>
  </si>
  <si>
    <t>Темп роста оборота организаций, в % к предыдущему году</t>
  </si>
  <si>
    <t xml:space="preserve">в % к обороту организаций                    </t>
  </si>
  <si>
    <t>Муниципальный долг</t>
  </si>
  <si>
    <t>В том числе:</t>
  </si>
  <si>
    <t>Показатели финансового обеспечения муниципальных программ Янегского сельского поселения на период до 2022 года</t>
  </si>
  <si>
    <t xml:space="preserve">
Прогноз основных характеристик бюджета Янегского сельского  поселения на период до 2022 года
</t>
  </si>
  <si>
    <t>Основные параметры бюджета Янегского сельского  поселения на период до 2022 года</t>
  </si>
  <si>
    <t>Основные показатели прогноза социально-экономического развития                                                                                                                                                                                                                                   Янегского сельского поселения                                                                                                                                                                                                                          на период до 2022 года</t>
  </si>
  <si>
    <t>Муниципальная программа «Реализация проектов местных инициатив граждан в Янегском сельском поселении»</t>
  </si>
  <si>
    <t>Муниципальная программа "Развитие автомобильных дорог Янегского сельского поселения"</t>
  </si>
  <si>
    <t>Муниципальная программа «Развитие культуры в Янегском сельском поселении Лодейнопольского муниципального района Ленинградской области»</t>
  </si>
  <si>
    <t>Муниципальная программа «Развитие сельского хозяйства на территории Янегского сельского поселения Лодейнопольского муниципального района Ленинградской области»</t>
  </si>
  <si>
    <t>Муниципальная программа «Реализация проектов общественного совета в пос. Янега, административном центре Янегского сельского поселения Лодейнопольского муниципального района Ленинградской области»</t>
  </si>
  <si>
    <t xml:space="preserve">к бюджетному прогнозу </t>
  </si>
  <si>
    <t>2016 год (факт)</t>
  </si>
  <si>
    <t>Муниципальная программа "Обеспечение качественным жильем граждан на территории Янегского сельского поселения"</t>
  </si>
  <si>
    <t>2017 год (факт)</t>
  </si>
  <si>
    <t>2018 год (оценка)</t>
  </si>
  <si>
    <t>2017 год     (факт)</t>
  </si>
  <si>
    <t>2016 год     (факт)</t>
  </si>
  <si>
    <t>Муниципальная программа «Реализация инициативных предложений граждан на территории пос.Янега»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</si>
</sst>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/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/>
    <xf numFmtId="0" fontId="6" fillId="0" borderId="0" xfId="0" applyFont="1"/>
    <xf numFmtId="0" fontId="10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/>
    <xf numFmtId="164" fontId="14" fillId="3" borderId="0" xfId="0" applyNumberFormat="1" applyFont="1" applyFill="1"/>
    <xf numFmtId="0" fontId="1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0" xfId="0" applyFill="1"/>
    <xf numFmtId="164" fontId="8" fillId="0" borderId="0" xfId="0" applyNumberFormat="1" applyFont="1" applyFill="1"/>
    <xf numFmtId="164" fontId="3" fillId="3" borderId="5" xfId="0" applyNumberFormat="1" applyFont="1" applyFill="1" applyBorder="1" applyAlignment="1">
      <alignment vertical="center" wrapText="1"/>
    </xf>
    <xf numFmtId="164" fontId="9" fillId="0" borderId="5" xfId="0" applyNumberFormat="1" applyFont="1" applyBorder="1" applyAlignment="1">
      <alignment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top" wrapText="1"/>
    </xf>
    <xf numFmtId="164" fontId="6" fillId="0" borderId="1" xfId="1" applyNumberFormat="1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 wrapText="1"/>
    </xf>
    <xf numFmtId="1" fontId="16" fillId="0" borderId="16" xfId="0" applyNumberFormat="1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164" fontId="16" fillId="0" borderId="24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164" fontId="16" fillId="0" borderId="5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top" wrapText="1"/>
    </xf>
    <xf numFmtId="164" fontId="6" fillId="0" borderId="1" xfId="1" applyNumberFormat="1" applyFont="1" applyFill="1" applyBorder="1" applyAlignment="1" applyProtection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25" xfId="0" applyNumberFormat="1" applyFont="1" applyFill="1" applyBorder="1" applyAlignment="1">
      <alignment horizontal="center" vertical="center" wrapText="1"/>
    </xf>
    <xf numFmtId="164" fontId="16" fillId="0" borderId="24" xfId="0" applyNumberFormat="1" applyFont="1" applyFill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 wrapText="1"/>
    </xf>
    <xf numFmtId="164" fontId="16" fillId="0" borderId="2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 wrapText="1"/>
    </xf>
    <xf numFmtId="164" fontId="16" fillId="0" borderId="18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H17" sqref="H17"/>
    </sheetView>
  </sheetViews>
  <sheetFormatPr defaultColWidth="47.5703125" defaultRowHeight="15"/>
  <cols>
    <col min="1" max="1" width="46.28515625" bestFit="1" customWidth="1"/>
    <col min="2" max="9" width="8.28515625" bestFit="1" customWidth="1"/>
    <col min="10" max="10" width="9.85546875" bestFit="1" customWidth="1"/>
  </cols>
  <sheetData>
    <row r="1" spans="1:10">
      <c r="J1" s="6" t="s">
        <v>45</v>
      </c>
    </row>
    <row r="2" spans="1:10">
      <c r="J2" s="6" t="s">
        <v>66</v>
      </c>
    </row>
    <row r="3" spans="1:10" ht="44.25" customHeight="1">
      <c r="A3" s="129" t="s">
        <v>60</v>
      </c>
      <c r="B3" s="129"/>
      <c r="C3" s="129"/>
      <c r="D3" s="129"/>
      <c r="E3" s="129"/>
      <c r="F3" s="129"/>
      <c r="G3" s="129"/>
      <c r="H3" s="129"/>
      <c r="J3" s="6"/>
    </row>
    <row r="4" spans="1:10" ht="60">
      <c r="A4" s="2" t="s">
        <v>0</v>
      </c>
      <c r="B4" s="24" t="s">
        <v>67</v>
      </c>
      <c r="C4" s="74" t="s">
        <v>69</v>
      </c>
      <c r="D4" s="74" t="s">
        <v>70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10">
      <c r="A5" s="4" t="s">
        <v>52</v>
      </c>
      <c r="B5" s="27">
        <v>53</v>
      </c>
      <c r="C5" s="20">
        <v>53.1</v>
      </c>
      <c r="D5" s="20">
        <f>C5*D6/100</f>
        <v>54.108900000000006</v>
      </c>
      <c r="E5" s="20">
        <f t="shared" ref="E5:H5" si="0">D5*E6/100</f>
        <v>55.028751300000003</v>
      </c>
      <c r="F5" s="20">
        <f t="shared" si="0"/>
        <v>56.129326325999997</v>
      </c>
      <c r="G5" s="20">
        <f t="shared" si="0"/>
        <v>57.083524873542004</v>
      </c>
      <c r="H5" s="20">
        <f t="shared" si="0"/>
        <v>58.225195371012845</v>
      </c>
    </row>
    <row r="6" spans="1:10" ht="30">
      <c r="A6" s="4" t="s">
        <v>53</v>
      </c>
      <c r="B6" s="27">
        <v>100</v>
      </c>
      <c r="C6" s="20">
        <f>C5/B5*100</f>
        <v>100.18867924528303</v>
      </c>
      <c r="D6" s="21">
        <v>101.9</v>
      </c>
      <c r="E6" s="21">
        <v>101.7</v>
      </c>
      <c r="F6" s="21">
        <v>102</v>
      </c>
      <c r="G6" s="21">
        <v>101.7</v>
      </c>
      <c r="H6" s="21">
        <v>102</v>
      </c>
    </row>
    <row r="7" spans="1:10" ht="30">
      <c r="A7" s="4" t="s">
        <v>1</v>
      </c>
      <c r="B7" s="27">
        <v>94.1</v>
      </c>
      <c r="C7" s="20">
        <v>99.3</v>
      </c>
      <c r="D7" s="20">
        <v>101.5</v>
      </c>
      <c r="E7" s="20">
        <v>100.7</v>
      </c>
      <c r="F7" s="20">
        <v>101.4</v>
      </c>
      <c r="G7" s="20">
        <v>102</v>
      </c>
      <c r="H7" s="20">
        <v>102.3</v>
      </c>
    </row>
    <row r="8" spans="1:10" ht="30">
      <c r="A8" s="4" t="s">
        <v>33</v>
      </c>
      <c r="B8" s="27">
        <v>107.6</v>
      </c>
      <c r="C8" s="21">
        <v>103.9</v>
      </c>
      <c r="D8" s="21">
        <v>103.1</v>
      </c>
      <c r="E8" s="21">
        <v>104.3</v>
      </c>
      <c r="F8" s="21">
        <v>104</v>
      </c>
      <c r="G8" s="21">
        <v>104</v>
      </c>
      <c r="H8" s="21">
        <v>104</v>
      </c>
    </row>
    <row r="9" spans="1:10" ht="30">
      <c r="A9" s="4" t="s">
        <v>36</v>
      </c>
      <c r="B9" s="27">
        <v>0.37</v>
      </c>
      <c r="C9" s="20">
        <v>0.39</v>
      </c>
      <c r="D9" s="20">
        <v>0.4</v>
      </c>
      <c r="E9" s="20">
        <v>0.44</v>
      </c>
      <c r="F9" s="20">
        <v>0.44</v>
      </c>
      <c r="G9" s="20">
        <v>0.46</v>
      </c>
      <c r="H9" s="20">
        <v>0.5</v>
      </c>
    </row>
    <row r="10" spans="1:10" ht="30">
      <c r="A10" s="4" t="s">
        <v>2</v>
      </c>
      <c r="B10" s="46">
        <v>1.8</v>
      </c>
      <c r="C10" s="46">
        <v>1.9</v>
      </c>
      <c r="D10" s="46">
        <v>1.9</v>
      </c>
      <c r="E10" s="46">
        <v>1.9</v>
      </c>
      <c r="F10" s="46">
        <v>1.9</v>
      </c>
      <c r="G10" s="46">
        <v>1.9</v>
      </c>
      <c r="H10" s="46">
        <v>1.9</v>
      </c>
    </row>
    <row r="11" spans="1:10">
      <c r="A11" s="5" t="s">
        <v>3</v>
      </c>
      <c r="B11" s="43"/>
      <c r="C11" s="44"/>
      <c r="D11" s="44"/>
      <c r="E11" s="44"/>
      <c r="F11" s="15"/>
      <c r="G11" s="16"/>
      <c r="H11" s="16"/>
    </row>
    <row r="12" spans="1:10">
      <c r="A12" s="5" t="s">
        <v>4</v>
      </c>
      <c r="B12" s="28">
        <v>0.2</v>
      </c>
      <c r="C12" s="28">
        <v>0.2</v>
      </c>
      <c r="D12" s="28">
        <v>0.2</v>
      </c>
      <c r="E12" s="28">
        <v>0.2</v>
      </c>
      <c r="F12" s="28">
        <v>0.2</v>
      </c>
      <c r="G12" s="28">
        <v>0.2</v>
      </c>
      <c r="H12" s="28">
        <v>0.2</v>
      </c>
    </row>
    <row r="13" spans="1:10">
      <c r="A13" s="5" t="s">
        <v>5</v>
      </c>
      <c r="B13" s="28">
        <f>B10*0.591</f>
        <v>1.0638000000000001</v>
      </c>
      <c r="C13" s="28">
        <f t="shared" ref="C13:H13" si="1">C10*0.591</f>
        <v>1.1228999999999998</v>
      </c>
      <c r="D13" s="28">
        <f t="shared" si="1"/>
        <v>1.1228999999999998</v>
      </c>
      <c r="E13" s="28">
        <f t="shared" si="1"/>
        <v>1.1228999999999998</v>
      </c>
      <c r="F13" s="28">
        <f t="shared" si="1"/>
        <v>1.1228999999999998</v>
      </c>
      <c r="G13" s="28">
        <f t="shared" si="1"/>
        <v>1.1228999999999998</v>
      </c>
      <c r="H13" s="28">
        <f t="shared" si="1"/>
        <v>1.1228999999999998</v>
      </c>
    </row>
    <row r="14" spans="1:10">
      <c r="A14" s="5" t="s">
        <v>6</v>
      </c>
      <c r="B14" s="28">
        <f>B10*0.262</f>
        <v>0.47160000000000002</v>
      </c>
      <c r="C14" s="28">
        <v>0.6</v>
      </c>
      <c r="D14" s="28">
        <v>0.6</v>
      </c>
      <c r="E14" s="28">
        <v>0.6</v>
      </c>
      <c r="F14" s="28">
        <v>0.6</v>
      </c>
      <c r="G14" s="28">
        <v>0.6</v>
      </c>
      <c r="H14" s="28">
        <v>0.6</v>
      </c>
    </row>
    <row r="16" spans="1:10">
      <c r="A16" s="47"/>
    </row>
  </sheetData>
  <mergeCells count="1">
    <mergeCell ref="A3:H3"/>
  </mergeCells>
  <pageMargins left="0.9055118110236221" right="0.7086614173228347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>
      <selection activeCell="D22" sqref="D22"/>
    </sheetView>
  </sheetViews>
  <sheetFormatPr defaultRowHeight="15"/>
  <cols>
    <col min="1" max="1" width="37" customWidth="1"/>
    <col min="2" max="2" width="12.85546875" hidden="1" customWidth="1"/>
    <col min="3" max="3" width="12.7109375" bestFit="1" customWidth="1"/>
    <col min="4" max="4" width="13" customWidth="1"/>
    <col min="5" max="5" width="13.28515625" customWidth="1"/>
    <col min="6" max="6" width="13.7109375" customWidth="1"/>
    <col min="7" max="7" width="15" bestFit="1" customWidth="1"/>
    <col min="8" max="8" width="14.28515625" customWidth="1"/>
    <col min="9" max="9" width="14" customWidth="1"/>
  </cols>
  <sheetData>
    <row r="1" spans="1:9">
      <c r="I1" s="6" t="s">
        <v>46</v>
      </c>
    </row>
    <row r="2" spans="1:9">
      <c r="I2" s="6" t="s">
        <v>66</v>
      </c>
    </row>
    <row r="3" spans="1:9" ht="16.5" customHeight="1">
      <c r="A3" s="130" t="s">
        <v>59</v>
      </c>
      <c r="B3" s="130"/>
      <c r="C3" s="130"/>
      <c r="D3" s="130"/>
      <c r="E3" s="130"/>
      <c r="F3" s="130"/>
      <c r="G3" s="130"/>
      <c r="H3" s="130"/>
      <c r="I3" s="130"/>
    </row>
    <row r="4" spans="1:9" ht="15" customHeight="1">
      <c r="A4" s="49"/>
      <c r="B4" s="49"/>
      <c r="C4" s="49"/>
      <c r="D4" s="78"/>
      <c r="E4" s="49"/>
      <c r="F4" s="49"/>
      <c r="G4" s="49"/>
      <c r="H4" s="49"/>
      <c r="I4" s="50" t="s">
        <v>34</v>
      </c>
    </row>
    <row r="5" spans="1:9" ht="30">
      <c r="A5" s="51" t="s">
        <v>0</v>
      </c>
      <c r="B5" s="52" t="s">
        <v>28</v>
      </c>
      <c r="C5" s="52" t="s">
        <v>67</v>
      </c>
      <c r="D5" s="74" t="s">
        <v>69</v>
      </c>
      <c r="E5" s="74" t="s">
        <v>70</v>
      </c>
      <c r="F5" s="52" t="s">
        <v>10</v>
      </c>
      <c r="G5" s="52" t="s">
        <v>11</v>
      </c>
      <c r="H5" s="52" t="s">
        <v>12</v>
      </c>
      <c r="I5" s="52" t="s">
        <v>13</v>
      </c>
    </row>
    <row r="6" spans="1:9" s="8" customFormat="1">
      <c r="A6" s="53" t="s">
        <v>14</v>
      </c>
      <c r="B6" s="54"/>
      <c r="C6" s="55">
        <f t="shared" ref="C6:I6" si="0">C9+C14+C15</f>
        <v>23789.600000000002</v>
      </c>
      <c r="D6" s="55">
        <f>D9+D14+D15</f>
        <v>38270.400000000001</v>
      </c>
      <c r="E6" s="55">
        <f t="shared" si="0"/>
        <v>22347.399999999998</v>
      </c>
      <c r="F6" s="55">
        <f t="shared" si="0"/>
        <v>17527.900000000001</v>
      </c>
      <c r="G6" s="55">
        <f t="shared" si="0"/>
        <v>16413.5</v>
      </c>
      <c r="H6" s="55">
        <f t="shared" si="0"/>
        <v>16843.199999999997</v>
      </c>
      <c r="I6" s="55">
        <f t="shared" si="0"/>
        <v>14516.199999999999</v>
      </c>
    </row>
    <row r="7" spans="1:9" s="8" customFormat="1" hidden="1">
      <c r="A7" s="56" t="s">
        <v>39</v>
      </c>
      <c r="B7" s="57"/>
      <c r="C7" s="25">
        <f t="shared" ref="C7:I7" si="1">C9+C14</f>
        <v>5739.7</v>
      </c>
      <c r="D7" s="25">
        <f t="shared" si="1"/>
        <v>5864.3</v>
      </c>
      <c r="E7" s="25">
        <f t="shared" si="1"/>
        <v>5327.3</v>
      </c>
      <c r="F7" s="25">
        <f t="shared" si="1"/>
        <v>5324.2</v>
      </c>
      <c r="G7" s="25">
        <f t="shared" si="1"/>
        <v>5269.5</v>
      </c>
      <c r="H7" s="25">
        <f t="shared" si="1"/>
        <v>5438.6</v>
      </c>
      <c r="I7" s="25">
        <f t="shared" si="1"/>
        <v>5528.4</v>
      </c>
    </row>
    <row r="8" spans="1:9" s="7" customFormat="1" hidden="1">
      <c r="A8" s="58" t="s">
        <v>43</v>
      </c>
      <c r="B8" s="59"/>
      <c r="C8" s="26"/>
      <c r="D8" s="26">
        <f>D7*100/C7</f>
        <v>102.17084516612367</v>
      </c>
      <c r="E8" s="26">
        <f t="shared" ref="E8:I8" si="2">E7*100/D7</f>
        <v>90.842896850433974</v>
      </c>
      <c r="F8" s="26">
        <f t="shared" si="2"/>
        <v>99.941809171625394</v>
      </c>
      <c r="G8" s="26">
        <f t="shared" si="2"/>
        <v>98.972615604222227</v>
      </c>
      <c r="H8" s="26">
        <f t="shared" si="2"/>
        <v>103.2090331150963</v>
      </c>
      <c r="I8" s="26">
        <f t="shared" si="2"/>
        <v>101.65116022505791</v>
      </c>
    </row>
    <row r="9" spans="1:9" s="10" customFormat="1">
      <c r="A9" s="58" t="s">
        <v>40</v>
      </c>
      <c r="B9" s="59"/>
      <c r="C9" s="60">
        <f>C10+C11+C12+C13</f>
        <v>4647</v>
      </c>
      <c r="D9" s="60">
        <f t="shared" ref="D9:I9" si="3">D10+D11+D12+D13</f>
        <v>4440.3</v>
      </c>
      <c r="E9" s="60">
        <f t="shared" si="3"/>
        <v>4030.9</v>
      </c>
      <c r="F9" s="60">
        <f t="shared" si="3"/>
        <v>4209.2</v>
      </c>
      <c r="G9" s="60">
        <f t="shared" si="3"/>
        <v>4326.5</v>
      </c>
      <c r="H9" s="60">
        <f t="shared" si="3"/>
        <v>4497.6000000000004</v>
      </c>
      <c r="I9" s="60">
        <f t="shared" si="3"/>
        <v>4587.3999999999996</v>
      </c>
    </row>
    <row r="10" spans="1:9" s="22" customFormat="1">
      <c r="A10" s="61" t="s">
        <v>15</v>
      </c>
      <c r="B10" s="62"/>
      <c r="C10" s="63">
        <v>1079.2</v>
      </c>
      <c r="D10" s="63">
        <v>858.3</v>
      </c>
      <c r="E10" s="63">
        <v>970</v>
      </c>
      <c r="F10" s="64">
        <v>989.4</v>
      </c>
      <c r="G10" s="64">
        <v>1009.2</v>
      </c>
      <c r="H10" s="64">
        <v>1029.4000000000001</v>
      </c>
      <c r="I10" s="64">
        <v>1050</v>
      </c>
    </row>
    <row r="11" spans="1:9" s="22" customFormat="1">
      <c r="A11" s="61" t="s">
        <v>49</v>
      </c>
      <c r="B11" s="62"/>
      <c r="C11" s="63">
        <v>1735.2</v>
      </c>
      <c r="D11" s="63">
        <v>2030.5</v>
      </c>
      <c r="E11" s="63">
        <v>1480</v>
      </c>
      <c r="F11" s="64">
        <v>1530</v>
      </c>
      <c r="G11" s="64">
        <v>1570</v>
      </c>
      <c r="H11" s="64">
        <v>1620</v>
      </c>
      <c r="I11" s="64">
        <v>1652.4</v>
      </c>
    </row>
    <row r="12" spans="1:9" s="9" customFormat="1">
      <c r="A12" s="61" t="s">
        <v>16</v>
      </c>
      <c r="B12" s="62"/>
      <c r="C12" s="63">
        <v>1827.8</v>
      </c>
      <c r="D12" s="63">
        <v>1543.3</v>
      </c>
      <c r="E12" s="63">
        <v>1574.9</v>
      </c>
      <c r="F12" s="64">
        <v>1681.8</v>
      </c>
      <c r="G12" s="64">
        <v>1739.3</v>
      </c>
      <c r="H12" s="64">
        <v>1840.2</v>
      </c>
      <c r="I12" s="64">
        <v>1877</v>
      </c>
    </row>
    <row r="13" spans="1:9" s="9" customFormat="1">
      <c r="A13" s="61" t="s">
        <v>50</v>
      </c>
      <c r="B13" s="62"/>
      <c r="C13" s="63">
        <v>4.8</v>
      </c>
      <c r="D13" s="63">
        <v>8.1999999999999993</v>
      </c>
      <c r="E13" s="63">
        <v>6</v>
      </c>
      <c r="F13" s="63">
        <v>8</v>
      </c>
      <c r="G13" s="63">
        <v>8</v>
      </c>
      <c r="H13" s="63">
        <v>8</v>
      </c>
      <c r="I13" s="63">
        <v>8</v>
      </c>
    </row>
    <row r="14" spans="1:9">
      <c r="A14" s="58" t="s">
        <v>41</v>
      </c>
      <c r="B14" s="59"/>
      <c r="C14" s="65">
        <v>1092.7</v>
      </c>
      <c r="D14" s="65">
        <v>1424</v>
      </c>
      <c r="E14" s="65">
        <v>1296.4000000000001</v>
      </c>
      <c r="F14" s="66">
        <v>1115</v>
      </c>
      <c r="G14" s="66">
        <v>943</v>
      </c>
      <c r="H14" s="66">
        <v>941</v>
      </c>
      <c r="I14" s="66">
        <v>941</v>
      </c>
    </row>
    <row r="15" spans="1:9" s="10" customFormat="1">
      <c r="A15" s="56" t="s">
        <v>42</v>
      </c>
      <c r="B15" s="57"/>
      <c r="C15" s="25">
        <v>18049.900000000001</v>
      </c>
      <c r="D15" s="25">
        <v>32406.1</v>
      </c>
      <c r="E15" s="25">
        <v>17020.099999999999</v>
      </c>
      <c r="F15" s="25">
        <f t="shared" ref="F15:I15" si="4">F18+F19+F20+F21</f>
        <v>12203.7</v>
      </c>
      <c r="G15" s="25">
        <f t="shared" si="4"/>
        <v>11144</v>
      </c>
      <c r="H15" s="25">
        <f t="shared" si="4"/>
        <v>11404.599999999999</v>
      </c>
      <c r="I15" s="25">
        <f t="shared" si="4"/>
        <v>8987.7999999999993</v>
      </c>
    </row>
    <row r="16" spans="1:9" s="10" customFormat="1" hidden="1">
      <c r="A16" s="58" t="s">
        <v>43</v>
      </c>
      <c r="B16" s="59"/>
      <c r="C16" s="26"/>
      <c r="D16" s="23">
        <f>D15*100/C15</f>
        <v>179.53617471564937</v>
      </c>
      <c r="E16" s="23">
        <f t="shared" ref="E16:I16" si="5">E15*100/D15</f>
        <v>52.521284572966195</v>
      </c>
      <c r="F16" s="23">
        <f t="shared" si="5"/>
        <v>71.701693879589428</v>
      </c>
      <c r="G16" s="23">
        <f t="shared" si="5"/>
        <v>91.316567926120754</v>
      </c>
      <c r="H16" s="23">
        <f t="shared" si="5"/>
        <v>102.33847810480974</v>
      </c>
      <c r="I16" s="23">
        <f t="shared" si="5"/>
        <v>78.808550935587391</v>
      </c>
    </row>
    <row r="17" spans="1:9" s="9" customFormat="1" ht="12.75" customHeight="1">
      <c r="A17" s="61" t="s">
        <v>56</v>
      </c>
      <c r="B17" s="62"/>
      <c r="C17" s="64"/>
      <c r="D17" s="67"/>
      <c r="E17" s="67"/>
      <c r="F17" s="67"/>
      <c r="G17" s="67"/>
      <c r="H17" s="67"/>
      <c r="I17" s="67"/>
    </row>
    <row r="18" spans="1:9" s="9" customFormat="1">
      <c r="A18" s="61" t="s">
        <v>17</v>
      </c>
      <c r="B18" s="62"/>
      <c r="C18" s="63">
        <v>7949</v>
      </c>
      <c r="D18" s="68">
        <v>8586.2999999999993</v>
      </c>
      <c r="E18" s="68">
        <v>7397.5</v>
      </c>
      <c r="F18" s="68">
        <v>8319.7999999999993</v>
      </c>
      <c r="G18" s="68">
        <v>8578.9</v>
      </c>
      <c r="H18" s="68">
        <v>8834.5</v>
      </c>
      <c r="I18" s="68">
        <v>8834.5</v>
      </c>
    </row>
    <row r="19" spans="1:9" s="9" customFormat="1">
      <c r="A19" s="61" t="s">
        <v>18</v>
      </c>
      <c r="B19" s="62"/>
      <c r="C19" s="63">
        <v>7169.9</v>
      </c>
      <c r="D19" s="68">
        <v>20232.5</v>
      </c>
      <c r="E19" s="68">
        <v>7372.2</v>
      </c>
      <c r="F19" s="68">
        <v>3737.2</v>
      </c>
      <c r="G19" s="68">
        <v>2416.8000000000002</v>
      </c>
      <c r="H19" s="68">
        <v>2416.8000000000002</v>
      </c>
      <c r="I19" s="68">
        <v>0</v>
      </c>
    </row>
    <row r="20" spans="1:9" s="9" customFormat="1">
      <c r="A20" s="61" t="s">
        <v>19</v>
      </c>
      <c r="B20" s="62"/>
      <c r="C20" s="63">
        <v>564.6</v>
      </c>
      <c r="D20" s="68">
        <v>593.4</v>
      </c>
      <c r="E20" s="68">
        <v>631</v>
      </c>
      <c r="F20" s="68">
        <v>146.69999999999999</v>
      </c>
      <c r="G20" s="68">
        <v>148.30000000000001</v>
      </c>
      <c r="H20" s="68">
        <v>153.30000000000001</v>
      </c>
      <c r="I20" s="68">
        <v>153.30000000000001</v>
      </c>
    </row>
    <row r="21" spans="1:9" s="9" customFormat="1" ht="18.75" customHeight="1">
      <c r="A21" s="61" t="s">
        <v>38</v>
      </c>
      <c r="B21" s="62"/>
      <c r="C21" s="63">
        <v>2350.8000000000002</v>
      </c>
      <c r="D21" s="68">
        <v>2985.4</v>
      </c>
      <c r="E21" s="68">
        <v>1790</v>
      </c>
      <c r="F21" s="68">
        <v>0</v>
      </c>
      <c r="G21" s="68">
        <v>0</v>
      </c>
      <c r="H21" s="68">
        <v>0</v>
      </c>
      <c r="I21" s="68">
        <v>0</v>
      </c>
    </row>
    <row r="22" spans="1:9" s="8" customFormat="1">
      <c r="A22" s="53" t="s">
        <v>20</v>
      </c>
      <c r="B22" s="54"/>
      <c r="C22" s="55">
        <v>23340</v>
      </c>
      <c r="D22" s="55">
        <v>37825.4</v>
      </c>
      <c r="E22" s="55">
        <v>22552.799999999999</v>
      </c>
      <c r="F22" s="55">
        <v>17674.599999999999</v>
      </c>
      <c r="G22" s="55">
        <v>16554.7</v>
      </c>
      <c r="H22" s="55">
        <v>17387.099999999999</v>
      </c>
      <c r="I22" s="55">
        <v>15069</v>
      </c>
    </row>
    <row r="23" spans="1:9" s="8" customFormat="1" hidden="1">
      <c r="A23" s="58" t="s">
        <v>43</v>
      </c>
      <c r="B23" s="69"/>
      <c r="C23" s="25"/>
      <c r="D23" s="26"/>
      <c r="E23" s="26"/>
      <c r="F23" s="106"/>
      <c r="G23" s="106"/>
      <c r="H23" s="106"/>
      <c r="I23" s="26"/>
    </row>
    <row r="24" spans="1:9" s="10" customFormat="1">
      <c r="A24" s="58" t="s">
        <v>21</v>
      </c>
      <c r="B24" s="59"/>
      <c r="C24" s="70">
        <v>540.9</v>
      </c>
      <c r="D24" s="104">
        <v>579.4</v>
      </c>
      <c r="E24" s="104">
        <v>579.4</v>
      </c>
      <c r="F24" s="104">
        <v>1602.1</v>
      </c>
      <c r="G24" s="104">
        <v>1602.1</v>
      </c>
      <c r="H24" s="104">
        <v>1602.1</v>
      </c>
      <c r="I24" s="104">
        <v>1602.1</v>
      </c>
    </row>
    <row r="25" spans="1:9" s="10" customFormat="1">
      <c r="A25" s="58" t="s">
        <v>43</v>
      </c>
      <c r="B25" s="59"/>
      <c r="C25" s="71">
        <v>100</v>
      </c>
      <c r="D25" s="105">
        <f>D24/C24*100</f>
        <v>107.11776668515438</v>
      </c>
      <c r="E25" s="105">
        <f t="shared" ref="E25:I25" si="6">E24/D24*100</f>
        <v>100</v>
      </c>
      <c r="F25" s="105">
        <f t="shared" si="6"/>
        <v>276.51018294787713</v>
      </c>
      <c r="G25" s="105">
        <f t="shared" si="6"/>
        <v>100</v>
      </c>
      <c r="H25" s="105">
        <f t="shared" si="6"/>
        <v>100</v>
      </c>
      <c r="I25" s="105">
        <f t="shared" si="6"/>
        <v>100</v>
      </c>
    </row>
    <row r="26" spans="1:9" ht="30">
      <c r="A26" s="58" t="s">
        <v>22</v>
      </c>
      <c r="B26" s="59"/>
      <c r="C26" s="26">
        <v>22799.1</v>
      </c>
      <c r="D26" s="26">
        <v>38052.400000000001</v>
      </c>
      <c r="E26" s="26">
        <v>21973.4</v>
      </c>
      <c r="F26" s="26">
        <f>F22-F24</f>
        <v>16072.499999999998</v>
      </c>
      <c r="G26" s="26">
        <f t="shared" ref="G26:I26" si="7">G22-G24</f>
        <v>14952.6</v>
      </c>
      <c r="H26" s="26">
        <f t="shared" si="7"/>
        <v>15784.999999999998</v>
      </c>
      <c r="I26" s="26">
        <f t="shared" si="7"/>
        <v>13466.9</v>
      </c>
    </row>
    <row r="27" spans="1:9" hidden="1">
      <c r="A27" s="58" t="s">
        <v>43</v>
      </c>
      <c r="B27" s="59"/>
      <c r="C27" s="26"/>
      <c r="D27" s="23">
        <f>D26*100/C26</f>
        <v>166.90307950752444</v>
      </c>
      <c r="E27" s="23">
        <f t="shared" ref="E27:I27" si="8">E26*100/D26</f>
        <v>57.745109375492738</v>
      </c>
      <c r="F27" s="107">
        <f t="shared" si="8"/>
        <v>73.145257447641228</v>
      </c>
      <c r="G27" s="107">
        <f t="shared" si="8"/>
        <v>93.032197853476447</v>
      </c>
      <c r="H27" s="107">
        <f t="shared" si="8"/>
        <v>105.56692481575109</v>
      </c>
      <c r="I27" s="23">
        <f t="shared" si="8"/>
        <v>85.314539119417176</v>
      </c>
    </row>
    <row r="28" spans="1:9" s="8" customFormat="1" ht="18" customHeight="1">
      <c r="A28" s="53" t="s">
        <v>23</v>
      </c>
      <c r="B28" s="54"/>
      <c r="C28" s="55">
        <f t="shared" ref="C28:I28" si="9">C6-C22</f>
        <v>449.60000000000218</v>
      </c>
      <c r="D28" s="55">
        <f t="shared" si="9"/>
        <v>445</v>
      </c>
      <c r="E28" s="55">
        <f t="shared" si="9"/>
        <v>-205.40000000000146</v>
      </c>
      <c r="F28" s="55">
        <f t="shared" si="9"/>
        <v>-146.69999999999709</v>
      </c>
      <c r="G28" s="55">
        <f t="shared" si="9"/>
        <v>-141.20000000000073</v>
      </c>
      <c r="H28" s="55">
        <f t="shared" si="9"/>
        <v>-543.90000000000146</v>
      </c>
      <c r="I28" s="55">
        <f t="shared" si="9"/>
        <v>-552.80000000000109</v>
      </c>
    </row>
    <row r="29" spans="1:9" s="41" customFormat="1" ht="20.45" customHeight="1">
      <c r="D29" s="42"/>
      <c r="E29" s="42"/>
      <c r="F29" s="42"/>
      <c r="G29" s="42"/>
      <c r="H29" s="42"/>
      <c r="I29" s="42"/>
    </row>
    <row r="30" spans="1:9" ht="45" hidden="1">
      <c r="A30" s="4" t="s">
        <v>33</v>
      </c>
      <c r="B30" s="11">
        <v>115.5</v>
      </c>
      <c r="C30" s="23">
        <v>107.7</v>
      </c>
      <c r="D30" s="21">
        <v>106</v>
      </c>
      <c r="E30" s="21">
        <v>105.3</v>
      </c>
      <c r="F30" s="21">
        <v>105.2</v>
      </c>
      <c r="G30" s="21">
        <v>104.9</v>
      </c>
      <c r="H30" s="21">
        <v>104.7</v>
      </c>
      <c r="I30" s="21">
        <v>104.2</v>
      </c>
    </row>
    <row r="31" spans="1:9">
      <c r="F31" s="12"/>
      <c r="G31" s="12"/>
      <c r="H31" s="12"/>
      <c r="I31" s="12"/>
    </row>
    <row r="33" spans="4:4">
      <c r="D33" s="12"/>
    </row>
  </sheetData>
  <mergeCells count="1">
    <mergeCell ref="A3:I3"/>
  </mergeCells>
  <pageMargins left="0.59055118110236227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I13" sqref="I13"/>
    </sheetView>
  </sheetViews>
  <sheetFormatPr defaultRowHeight="15"/>
  <cols>
    <col min="1" max="1" width="28.28515625" customWidth="1"/>
    <col min="2" max="2" width="10.28515625" hidden="1" customWidth="1"/>
    <col min="3" max="4" width="9.85546875" style="35" customWidth="1"/>
    <col min="5" max="10" width="9.85546875" customWidth="1"/>
  </cols>
  <sheetData>
    <row r="1" spans="1:10">
      <c r="J1" s="6" t="s">
        <v>47</v>
      </c>
    </row>
    <row r="2" spans="1:10">
      <c r="J2" s="6" t="s">
        <v>66</v>
      </c>
    </row>
    <row r="3" spans="1:10" ht="47.25" customHeight="1">
      <c r="A3" s="131" t="s">
        <v>58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>
      <c r="A4" s="1"/>
      <c r="B4" s="1"/>
      <c r="C4" s="36"/>
      <c r="D4" s="36"/>
      <c r="E4" s="1"/>
      <c r="F4" s="1"/>
      <c r="G4" s="1"/>
      <c r="H4" s="1"/>
      <c r="I4" s="1"/>
      <c r="J4" s="6" t="s">
        <v>51</v>
      </c>
    </row>
    <row r="5" spans="1:10" ht="49.5" customHeight="1">
      <c r="A5" s="72" t="s">
        <v>0</v>
      </c>
      <c r="B5" s="73" t="s">
        <v>27</v>
      </c>
      <c r="C5" s="52" t="s">
        <v>37</v>
      </c>
      <c r="D5" s="52" t="s">
        <v>67</v>
      </c>
      <c r="E5" s="74" t="s">
        <v>69</v>
      </c>
      <c r="F5" s="74" t="s">
        <v>70</v>
      </c>
      <c r="G5" s="74" t="s">
        <v>10</v>
      </c>
      <c r="H5" s="74" t="s">
        <v>11</v>
      </c>
      <c r="I5" s="74" t="s">
        <v>12</v>
      </c>
      <c r="J5" s="74" t="s">
        <v>13</v>
      </c>
    </row>
    <row r="6" spans="1:10" s="40" customFormat="1">
      <c r="A6" s="75" t="s">
        <v>24</v>
      </c>
      <c r="B6" s="66">
        <v>97.3</v>
      </c>
      <c r="C6" s="66">
        <v>34.299999999999997</v>
      </c>
      <c r="D6" s="66">
        <v>23.8</v>
      </c>
      <c r="E6" s="66">
        <v>38.299999999999997</v>
      </c>
      <c r="F6" s="66">
        <v>22.3</v>
      </c>
      <c r="G6" s="66">
        <v>17.5</v>
      </c>
      <c r="H6" s="66">
        <v>16.399999999999999</v>
      </c>
      <c r="I6" s="66">
        <v>16.8</v>
      </c>
      <c r="J6" s="65">
        <v>14.5</v>
      </c>
    </row>
    <row r="7" spans="1:10" s="10" customFormat="1">
      <c r="A7" s="76" t="s">
        <v>54</v>
      </c>
      <c r="B7" s="77">
        <f t="shared" ref="B7:J7" si="0">B6*100/B18</f>
        <v>12.851670849293356</v>
      </c>
      <c r="C7" s="26">
        <f t="shared" si="0"/>
        <v>64.71698113207546</v>
      </c>
      <c r="D7" s="26">
        <f t="shared" si="0"/>
        <v>44.905660377358494</v>
      </c>
      <c r="E7" s="23">
        <f t="shared" si="0"/>
        <v>72.128060263653467</v>
      </c>
      <c r="F7" s="23">
        <f t="shared" si="0"/>
        <v>41.996233521657253</v>
      </c>
      <c r="G7" s="23">
        <f t="shared" si="0"/>
        <v>32.89473684210526</v>
      </c>
      <c r="H7" s="23">
        <f t="shared" si="0"/>
        <v>30.827067669172926</v>
      </c>
      <c r="I7" s="23">
        <f t="shared" si="0"/>
        <v>31.578947368421051</v>
      </c>
      <c r="J7" s="23">
        <f t="shared" si="0"/>
        <v>27.204502814258912</v>
      </c>
    </row>
    <row r="8" spans="1:10" s="10" customFormat="1">
      <c r="A8" s="76" t="s">
        <v>25</v>
      </c>
      <c r="B8" s="77">
        <v>83.2</v>
      </c>
      <c r="C8" s="26">
        <v>45.4</v>
      </c>
      <c r="D8" s="66">
        <v>23.3</v>
      </c>
      <c r="E8" s="66">
        <v>37.799999999999997</v>
      </c>
      <c r="F8" s="66">
        <v>22.6</v>
      </c>
      <c r="G8" s="66">
        <v>17.7</v>
      </c>
      <c r="H8" s="66">
        <v>16.600000000000001</v>
      </c>
      <c r="I8" s="66">
        <v>17.399999999999999</v>
      </c>
      <c r="J8" s="66">
        <v>15.1</v>
      </c>
    </row>
    <row r="9" spans="1:10" s="10" customFormat="1">
      <c r="A9" s="76" t="s">
        <v>54</v>
      </c>
      <c r="B9" s="77">
        <f t="shared" ref="B9:J9" si="1">B8*100/B18</f>
        <v>10.989301281204597</v>
      </c>
      <c r="C9" s="26">
        <f t="shared" si="1"/>
        <v>85.660377358490564</v>
      </c>
      <c r="D9" s="26">
        <f t="shared" si="1"/>
        <v>43.962264150943398</v>
      </c>
      <c r="E9" s="23">
        <f t="shared" si="1"/>
        <v>71.18644067796609</v>
      </c>
      <c r="F9" s="23">
        <f t="shared" si="1"/>
        <v>42.561205273069682</v>
      </c>
      <c r="G9" s="23">
        <f t="shared" si="1"/>
        <v>33.270676691729321</v>
      </c>
      <c r="H9" s="23">
        <f t="shared" si="1"/>
        <v>31.203007518796994</v>
      </c>
      <c r="I9" s="23">
        <f t="shared" si="1"/>
        <v>32.70676691729323</v>
      </c>
      <c r="J9" s="23">
        <f t="shared" si="1"/>
        <v>28.330206378986869</v>
      </c>
    </row>
    <row r="10" spans="1:10" s="10" customFormat="1">
      <c r="A10" s="76" t="s">
        <v>26</v>
      </c>
      <c r="B10" s="77">
        <f>B6-B8</f>
        <v>14.099999999999994</v>
      </c>
      <c r="C10" s="26">
        <f t="shared" ref="C10:J10" si="2">C6-C8</f>
        <v>-11.100000000000001</v>
      </c>
      <c r="D10" s="26">
        <f t="shared" si="2"/>
        <v>0.5</v>
      </c>
      <c r="E10" s="26">
        <f t="shared" si="2"/>
        <v>0.5</v>
      </c>
      <c r="F10" s="26">
        <f t="shared" si="2"/>
        <v>-0.30000000000000071</v>
      </c>
      <c r="G10" s="26">
        <f t="shared" si="2"/>
        <v>-0.19999999999999929</v>
      </c>
      <c r="H10" s="26">
        <f t="shared" si="2"/>
        <v>-0.20000000000000284</v>
      </c>
      <c r="I10" s="26">
        <f t="shared" si="2"/>
        <v>-0.59999999999999787</v>
      </c>
      <c r="J10" s="26">
        <f t="shared" si="2"/>
        <v>-0.59999999999999964</v>
      </c>
    </row>
    <row r="11" spans="1:10" s="10" customFormat="1">
      <c r="A11" s="76" t="s">
        <v>54</v>
      </c>
      <c r="B11" s="77">
        <f>(B10*100/B18)</f>
        <v>1.8623695680887591</v>
      </c>
      <c r="C11" s="26">
        <f>C10*100/C18</f>
        <v>-20.9433962264151</v>
      </c>
      <c r="D11" s="26">
        <f t="shared" ref="D11:J11" si="3">-(D10*100/D18)</f>
        <v>-0.94339622641509435</v>
      </c>
      <c r="E11" s="23">
        <f t="shared" si="3"/>
        <v>-0.94161958568738224</v>
      </c>
      <c r="F11" s="23">
        <f t="shared" si="3"/>
        <v>0.56497175141243072</v>
      </c>
      <c r="G11" s="23">
        <f t="shared" si="3"/>
        <v>0.3759398496240588</v>
      </c>
      <c r="H11" s="23">
        <f t="shared" si="3"/>
        <v>0.37593984962406546</v>
      </c>
      <c r="I11" s="23">
        <f t="shared" si="3"/>
        <v>1.1278195488721763</v>
      </c>
      <c r="J11" s="23">
        <f t="shared" si="3"/>
        <v>1.1257035647279543</v>
      </c>
    </row>
    <row r="12" spans="1:10" s="10" customFormat="1">
      <c r="A12" s="76" t="s">
        <v>55</v>
      </c>
      <c r="B12" s="77"/>
      <c r="C12" s="26">
        <v>1.9</v>
      </c>
      <c r="D12" s="26">
        <v>1.5</v>
      </c>
      <c r="E12" s="23">
        <v>1.2</v>
      </c>
      <c r="F12" s="23">
        <v>0.8</v>
      </c>
      <c r="G12" s="23">
        <v>0.4</v>
      </c>
      <c r="H12" s="23">
        <v>0</v>
      </c>
      <c r="I12" s="23">
        <v>0</v>
      </c>
      <c r="J12" s="119">
        <v>0</v>
      </c>
    </row>
    <row r="13" spans="1:10" s="10" customFormat="1">
      <c r="A13" s="76" t="s">
        <v>54</v>
      </c>
      <c r="B13" s="77"/>
      <c r="C13" s="26">
        <f t="shared" ref="C13:J13" si="4">C12*100/C18</f>
        <v>3.5849056603773586</v>
      </c>
      <c r="D13" s="26">
        <f t="shared" si="4"/>
        <v>2.8301886792452828</v>
      </c>
      <c r="E13" s="23">
        <f t="shared" si="4"/>
        <v>2.2598870056497176</v>
      </c>
      <c r="F13" s="23">
        <f t="shared" si="4"/>
        <v>1.5065913370998116</v>
      </c>
      <c r="G13" s="23">
        <f t="shared" si="4"/>
        <v>0.75187969924812026</v>
      </c>
      <c r="H13" s="23">
        <f t="shared" si="4"/>
        <v>0</v>
      </c>
      <c r="I13" s="23">
        <f t="shared" si="4"/>
        <v>0</v>
      </c>
      <c r="J13" s="23">
        <f t="shared" si="4"/>
        <v>0</v>
      </c>
    </row>
    <row r="14" spans="1:10" ht="15.75" customHeight="1">
      <c r="B14" s="18"/>
    </row>
    <row r="15" spans="1:10">
      <c r="B15" s="18"/>
    </row>
    <row r="16" spans="1:10">
      <c r="B16" s="18"/>
    </row>
    <row r="17" spans="1:10" ht="0.75" hidden="1" customHeight="1">
      <c r="A17" s="2" t="s">
        <v>0</v>
      </c>
      <c r="B17" s="17" t="s">
        <v>27</v>
      </c>
      <c r="C17" s="24" t="s">
        <v>28</v>
      </c>
      <c r="D17" s="24" t="s">
        <v>7</v>
      </c>
      <c r="E17" s="3" t="s">
        <v>8</v>
      </c>
      <c r="F17" s="3" t="s">
        <v>9</v>
      </c>
      <c r="G17" s="3" t="s">
        <v>10</v>
      </c>
      <c r="H17" s="3" t="s">
        <v>11</v>
      </c>
      <c r="I17" s="3" t="s">
        <v>12</v>
      </c>
      <c r="J17" s="3" t="s">
        <v>13</v>
      </c>
    </row>
    <row r="18" spans="1:10" ht="30" hidden="1">
      <c r="A18" s="4" t="s">
        <v>52</v>
      </c>
      <c r="B18" s="19">
        <v>757.1</v>
      </c>
      <c r="C18" s="45">
        <v>53</v>
      </c>
      <c r="D18" s="27">
        <v>53</v>
      </c>
      <c r="E18" s="20">
        <v>53.1</v>
      </c>
      <c r="F18" s="20">
        <v>53.1</v>
      </c>
      <c r="G18" s="20">
        <v>53.2</v>
      </c>
      <c r="H18" s="20">
        <v>53.2</v>
      </c>
      <c r="I18" s="20">
        <v>53.2</v>
      </c>
      <c r="J18" s="20">
        <v>53.3</v>
      </c>
    </row>
    <row r="19" spans="1:10" ht="45" hidden="1">
      <c r="A19" s="4" t="s">
        <v>53</v>
      </c>
      <c r="B19" s="14"/>
      <c r="C19" s="37"/>
      <c r="D19" s="27">
        <v>100</v>
      </c>
      <c r="E19" s="20">
        <f>E18/D18*100</f>
        <v>100.18867924528303</v>
      </c>
      <c r="F19" s="20">
        <f t="shared" ref="F19:J19" si="5">F18/E18*100</f>
        <v>100</v>
      </c>
      <c r="G19" s="20">
        <f t="shared" si="5"/>
        <v>100.18832391713748</v>
      </c>
      <c r="H19" s="20">
        <f t="shared" si="5"/>
        <v>100</v>
      </c>
      <c r="I19" s="20">
        <f t="shared" si="5"/>
        <v>100</v>
      </c>
      <c r="J19" s="20">
        <f t="shared" si="5"/>
        <v>100.18796992481202</v>
      </c>
    </row>
    <row r="21" spans="1:10">
      <c r="D21" s="38"/>
      <c r="E21" s="29"/>
      <c r="F21" s="29"/>
      <c r="G21" s="29"/>
      <c r="H21" s="29"/>
      <c r="I21" s="29"/>
      <c r="J21" s="29"/>
    </row>
    <row r="22" spans="1:10">
      <c r="D22" s="38"/>
      <c r="E22" s="29"/>
      <c r="F22" s="29"/>
      <c r="G22" s="29"/>
      <c r="H22" s="29"/>
      <c r="I22" s="29"/>
      <c r="J22" s="29"/>
    </row>
    <row r="23" spans="1:10">
      <c r="D23" s="38"/>
      <c r="E23" s="29"/>
      <c r="F23" s="29"/>
      <c r="G23" s="29"/>
      <c r="H23" s="29"/>
      <c r="I23" s="29"/>
      <c r="J23" s="29"/>
    </row>
    <row r="24" spans="1:10">
      <c r="D24" s="38"/>
      <c r="E24" s="29"/>
      <c r="F24" s="29"/>
      <c r="G24" s="29"/>
      <c r="H24" s="29"/>
      <c r="I24" s="29"/>
      <c r="J24" s="29"/>
    </row>
  </sheetData>
  <mergeCells count="1">
    <mergeCell ref="A3:J3"/>
  </mergeCells>
  <pageMargins left="0.9055118110236221" right="0.51181102362204722" top="0.74803149606299213" bottom="0.55118110236220474" header="0.31496062992125984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85" zoomScaleNormal="85" workbookViewId="0">
      <selection activeCell="E26" sqref="E26"/>
    </sheetView>
  </sheetViews>
  <sheetFormatPr defaultColWidth="9.140625" defaultRowHeight="15"/>
  <cols>
    <col min="1" max="1" width="51.42578125" style="79" customWidth="1"/>
    <col min="2" max="8" width="14.5703125" style="1" customWidth="1"/>
    <col min="9" max="16384" width="9.140625" style="1"/>
  </cols>
  <sheetData>
    <row r="1" spans="1:8">
      <c r="H1" s="6" t="s">
        <v>48</v>
      </c>
    </row>
    <row r="2" spans="1:8">
      <c r="H2" s="6" t="s">
        <v>66</v>
      </c>
    </row>
    <row r="3" spans="1:8" ht="27.75" customHeight="1">
      <c r="A3" s="132" t="s">
        <v>57</v>
      </c>
      <c r="B3" s="132"/>
      <c r="C3" s="132"/>
      <c r="D3" s="132"/>
      <c r="E3" s="132"/>
      <c r="F3" s="132"/>
      <c r="G3" s="132"/>
      <c r="H3" s="132"/>
    </row>
    <row r="4" spans="1:8" ht="14.25" customHeight="1" thickBot="1">
      <c r="A4" s="39"/>
      <c r="B4" s="39"/>
      <c r="C4" s="33"/>
      <c r="D4" s="33"/>
      <c r="E4" s="33"/>
      <c r="F4" s="39"/>
      <c r="G4" s="39"/>
      <c r="H4" s="34" t="s">
        <v>44</v>
      </c>
    </row>
    <row r="5" spans="1:8" ht="30.75" customHeight="1" thickBot="1">
      <c r="A5" s="82" t="s">
        <v>0</v>
      </c>
      <c r="B5" s="83" t="s">
        <v>72</v>
      </c>
      <c r="C5" s="83" t="s">
        <v>71</v>
      </c>
      <c r="D5" s="83" t="s">
        <v>70</v>
      </c>
      <c r="E5" s="83" t="s">
        <v>10</v>
      </c>
      <c r="F5" s="83" t="s">
        <v>11</v>
      </c>
      <c r="G5" s="83" t="s">
        <v>12</v>
      </c>
      <c r="H5" s="84" t="s">
        <v>13</v>
      </c>
    </row>
    <row r="6" spans="1:8" s="31" customFormat="1" ht="25.5" customHeight="1">
      <c r="A6" s="80" t="s">
        <v>29</v>
      </c>
      <c r="B6" s="85">
        <f t="shared" ref="B6:H6" si="0">B8+B17+B19</f>
        <v>23340</v>
      </c>
      <c r="C6" s="85">
        <f t="shared" si="0"/>
        <v>38631.799999999996</v>
      </c>
      <c r="D6" s="85">
        <f t="shared" si="0"/>
        <v>22552.799999999999</v>
      </c>
      <c r="E6" s="85">
        <f t="shared" si="0"/>
        <v>17674.600000000002</v>
      </c>
      <c r="F6" s="85">
        <f>F8+F17+F19</f>
        <v>16554.7</v>
      </c>
      <c r="G6" s="85">
        <f>G8+G17+G19</f>
        <v>17387.099999999999</v>
      </c>
      <c r="H6" s="120">
        <f t="shared" si="0"/>
        <v>15069</v>
      </c>
    </row>
    <row r="7" spans="1:8" ht="16.5" thickBot="1">
      <c r="A7" s="81" t="s">
        <v>43</v>
      </c>
      <c r="B7" s="86"/>
      <c r="C7" s="86">
        <f t="shared" ref="C7:H7" si="1">C6*100/B6</f>
        <v>165.51756640959724</v>
      </c>
      <c r="D7" s="86">
        <f t="shared" si="1"/>
        <v>58.378848513400882</v>
      </c>
      <c r="E7" s="86">
        <f t="shared" si="1"/>
        <v>78.369869816608144</v>
      </c>
      <c r="F7" s="86">
        <f>F6*100/E6</f>
        <v>93.663788713747394</v>
      </c>
      <c r="G7" s="86">
        <f>G6*100/F6</f>
        <v>105.02817930859513</v>
      </c>
      <c r="H7" s="121">
        <f t="shared" si="1"/>
        <v>86.667701916938427</v>
      </c>
    </row>
    <row r="8" spans="1:8" ht="26.25" customHeight="1">
      <c r="A8" s="80" t="s">
        <v>30</v>
      </c>
      <c r="B8" s="87">
        <f t="shared" ref="B8:H8" si="2">SUM(B10:B16)</f>
        <v>14852.5</v>
      </c>
      <c r="C8" s="87">
        <f t="shared" si="2"/>
        <v>27953.699999999997</v>
      </c>
      <c r="D8" s="87">
        <f t="shared" si="2"/>
        <v>14308</v>
      </c>
      <c r="E8" s="87">
        <f t="shared" si="2"/>
        <v>10862.800000000001</v>
      </c>
      <c r="F8" s="87">
        <f t="shared" si="2"/>
        <v>9331.1</v>
      </c>
      <c r="G8" s="87">
        <f t="shared" si="2"/>
        <v>9432</v>
      </c>
      <c r="H8" s="122">
        <f t="shared" si="2"/>
        <v>0</v>
      </c>
    </row>
    <row r="9" spans="1:8" s="32" customFormat="1" ht="15.75">
      <c r="A9" s="88" t="s">
        <v>31</v>
      </c>
      <c r="B9" s="89">
        <f t="shared" ref="B9:H9" si="3">B8*100/B6</f>
        <v>63.635389888603257</v>
      </c>
      <c r="C9" s="89">
        <f t="shared" si="3"/>
        <v>72.359299851417745</v>
      </c>
      <c r="D9" s="89">
        <f t="shared" si="3"/>
        <v>63.44223333688057</v>
      </c>
      <c r="E9" s="89">
        <f t="shared" si="3"/>
        <v>61.459948174216102</v>
      </c>
      <c r="F9" s="118">
        <f t="shared" si="3"/>
        <v>56.365261828967</v>
      </c>
      <c r="G9" s="118">
        <f>G8*100/G6</f>
        <v>54.247114239867493</v>
      </c>
      <c r="H9" s="123">
        <f t="shared" si="3"/>
        <v>0</v>
      </c>
    </row>
    <row r="10" spans="1:8" s="30" customFormat="1" ht="32.25" customHeight="1">
      <c r="A10" s="90" t="s">
        <v>61</v>
      </c>
      <c r="B10" s="91">
        <v>2631.6</v>
      </c>
      <c r="C10" s="92">
        <v>2625</v>
      </c>
      <c r="D10" s="92">
        <v>2625</v>
      </c>
      <c r="E10" s="92">
        <v>125</v>
      </c>
      <c r="F10" s="108">
        <v>0</v>
      </c>
      <c r="G10" s="108">
        <v>0</v>
      </c>
      <c r="H10" s="109">
        <v>0</v>
      </c>
    </row>
    <row r="11" spans="1:8" s="30" customFormat="1" ht="33" customHeight="1">
      <c r="A11" s="90" t="s">
        <v>62</v>
      </c>
      <c r="B11" s="91">
        <v>3021.8</v>
      </c>
      <c r="C11" s="92">
        <v>1929.4</v>
      </c>
      <c r="D11" s="92">
        <v>2334.4</v>
      </c>
      <c r="E11" s="92">
        <v>2338.1999999999998</v>
      </c>
      <c r="F11" s="108">
        <v>2484.3000000000002</v>
      </c>
      <c r="G11" s="110">
        <v>2585.1999999999998</v>
      </c>
      <c r="H11" s="111">
        <v>0</v>
      </c>
    </row>
    <row r="12" spans="1:8" s="30" customFormat="1" ht="45" customHeight="1">
      <c r="A12" s="90" t="s">
        <v>68</v>
      </c>
      <c r="B12" s="91">
        <v>0</v>
      </c>
      <c r="C12" s="92">
        <v>6700</v>
      </c>
      <c r="D12" s="92">
        <v>1513.6</v>
      </c>
      <c r="E12" s="92">
        <v>53.1</v>
      </c>
      <c r="F12" s="108">
        <v>0</v>
      </c>
      <c r="G12" s="110">
        <v>0</v>
      </c>
      <c r="H12" s="111">
        <v>0</v>
      </c>
    </row>
    <row r="13" spans="1:8" s="30" customFormat="1" ht="45">
      <c r="A13" s="90" t="s">
        <v>63</v>
      </c>
      <c r="B13" s="91">
        <v>5171.8999999999996</v>
      </c>
      <c r="C13" s="92">
        <v>6027.2</v>
      </c>
      <c r="D13" s="92">
        <v>6298</v>
      </c>
      <c r="E13" s="92">
        <v>6846.8</v>
      </c>
      <c r="F13" s="108">
        <v>6846.8</v>
      </c>
      <c r="G13" s="112">
        <v>6846.8</v>
      </c>
      <c r="H13" s="124">
        <v>0</v>
      </c>
    </row>
    <row r="14" spans="1:8" s="30" customFormat="1" ht="59.25" customHeight="1">
      <c r="A14" s="90" t="s">
        <v>64</v>
      </c>
      <c r="B14" s="91">
        <v>2828.5</v>
      </c>
      <c r="C14" s="92">
        <v>9530.7999999999993</v>
      </c>
      <c r="D14" s="92">
        <v>416.7</v>
      </c>
      <c r="E14" s="92">
        <v>416.7</v>
      </c>
      <c r="F14" s="108">
        <v>0</v>
      </c>
      <c r="G14" s="110">
        <v>0</v>
      </c>
      <c r="H14" s="111">
        <v>0</v>
      </c>
    </row>
    <row r="15" spans="1:8" s="30" customFormat="1" ht="31.5" customHeight="1">
      <c r="A15" s="93" t="s">
        <v>73</v>
      </c>
      <c r="B15" s="91">
        <v>0</v>
      </c>
      <c r="C15" s="92">
        <v>0</v>
      </c>
      <c r="D15" s="92">
        <v>1120.3</v>
      </c>
      <c r="E15" s="92">
        <v>1083</v>
      </c>
      <c r="F15" s="112">
        <v>0</v>
      </c>
      <c r="G15" s="110">
        <v>0</v>
      </c>
      <c r="H15" s="111">
        <v>0</v>
      </c>
    </row>
    <row r="16" spans="1:8" s="30" customFormat="1" ht="63.75" customHeight="1" thickBot="1">
      <c r="A16" s="94" t="s">
        <v>65</v>
      </c>
      <c r="B16" s="95">
        <v>1198.7</v>
      </c>
      <c r="C16" s="96">
        <v>1141.3</v>
      </c>
      <c r="D16" s="96">
        <v>0</v>
      </c>
      <c r="E16" s="96">
        <v>0</v>
      </c>
      <c r="F16" s="113">
        <v>0</v>
      </c>
      <c r="G16" s="114">
        <v>0</v>
      </c>
      <c r="H16" s="115">
        <v>0</v>
      </c>
    </row>
    <row r="17" spans="1:8" ht="24.75" customHeight="1">
      <c r="A17" s="80" t="s">
        <v>32</v>
      </c>
      <c r="B17" s="97">
        <v>8487.5</v>
      </c>
      <c r="C17" s="97">
        <v>10678.1</v>
      </c>
      <c r="D17" s="97">
        <v>8244.7999999999993</v>
      </c>
      <c r="E17" s="116">
        <v>6811.8</v>
      </c>
      <c r="F17" s="117">
        <v>6803.9</v>
      </c>
      <c r="G17" s="117">
        <v>7066.1</v>
      </c>
      <c r="H17" s="125">
        <v>15069</v>
      </c>
    </row>
    <row r="18" spans="1:8" s="32" customFormat="1" ht="16.5" thickBot="1">
      <c r="A18" s="98" t="s">
        <v>31</v>
      </c>
      <c r="B18" s="99">
        <f t="shared" ref="B18:H18" si="4">B17*100/B6</f>
        <v>36.364610111396743</v>
      </c>
      <c r="C18" s="99">
        <f t="shared" si="4"/>
        <v>27.640700148582258</v>
      </c>
      <c r="D18" s="99">
        <f t="shared" si="4"/>
        <v>36.55776666311943</v>
      </c>
      <c r="E18" s="99">
        <f t="shared" si="4"/>
        <v>38.540051825783891</v>
      </c>
      <c r="F18" s="99">
        <f t="shared" si="4"/>
        <v>41.099506484563292</v>
      </c>
      <c r="G18" s="99">
        <f t="shared" si="4"/>
        <v>40.639899695751453</v>
      </c>
      <c r="H18" s="126">
        <f t="shared" si="4"/>
        <v>100</v>
      </c>
    </row>
    <row r="19" spans="1:8" ht="22.5" customHeight="1">
      <c r="A19" s="100" t="s">
        <v>35</v>
      </c>
      <c r="B19" s="101">
        <v>0</v>
      </c>
      <c r="C19" s="101">
        <v>0</v>
      </c>
      <c r="D19" s="101">
        <v>0</v>
      </c>
      <c r="E19" s="101">
        <v>0</v>
      </c>
      <c r="F19" s="101">
        <v>419.7</v>
      </c>
      <c r="G19" s="101">
        <v>889</v>
      </c>
      <c r="H19" s="127">
        <v>0</v>
      </c>
    </row>
    <row r="20" spans="1:8" s="32" customFormat="1" ht="16.5" thickBot="1">
      <c r="A20" s="102" t="s">
        <v>31</v>
      </c>
      <c r="B20" s="103">
        <v>0</v>
      </c>
      <c r="C20" s="103">
        <f t="shared" ref="C20:H20" si="5">C19*100/C6</f>
        <v>0</v>
      </c>
      <c r="D20" s="103">
        <f t="shared" si="5"/>
        <v>0</v>
      </c>
      <c r="E20" s="103">
        <f t="shared" si="5"/>
        <v>0</v>
      </c>
      <c r="F20" s="103">
        <f t="shared" si="5"/>
        <v>2.5352316864697033</v>
      </c>
      <c r="G20" s="103">
        <f t="shared" si="5"/>
        <v>5.1129860643810643</v>
      </c>
      <c r="H20" s="128">
        <f t="shared" si="5"/>
        <v>0</v>
      </c>
    </row>
    <row r="21" spans="1:8">
      <c r="D21" s="48"/>
    </row>
    <row r="22" spans="1:8">
      <c r="C22" s="13"/>
    </row>
    <row r="23" spans="1:8">
      <c r="C23" s="13"/>
    </row>
  </sheetData>
  <mergeCells count="1"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 </vt:lpstr>
      <vt:lpstr>Приложение 3 </vt:lpstr>
      <vt:lpstr>Приложение 4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Ulya</cp:lastModifiedBy>
  <cp:lastPrinted>2019-02-12T11:36:13Z</cp:lastPrinted>
  <dcterms:created xsi:type="dcterms:W3CDTF">2015-09-25T08:48:27Z</dcterms:created>
  <dcterms:modified xsi:type="dcterms:W3CDTF">2019-02-12T13:42:34Z</dcterms:modified>
</cp:coreProperties>
</file>